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о старого диска\РАБОТА\Конкуренция\реестр хоз. субъектов\"/>
    </mc:Choice>
  </mc:AlternateContent>
  <workbookProtection workbookAlgorithmName="SHA-512" workbookHashValue="U7+JlFSzh33illFbUobWhvgjhYLH+/224NZ1cqn457dcd1i9QT6V0O7FxaYf3CqH8AIim+RbRRZX01fe5FWoEw==" workbookSaltValue="3cIkiQgn/2mwZRu4z1eDqg==" workbookSpinCount="100000" lockStructure="1"/>
  <bookViews>
    <workbookView xWindow="0" yWindow="0" windowWidth="28800" windowHeight="1213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K60" i="1" l="1"/>
  <c r="K41" i="1"/>
  <c r="K40" i="1"/>
  <c r="K39" i="1"/>
  <c r="K38" i="1"/>
  <c r="K36" i="1"/>
  <c r="K35" i="1"/>
  <c r="K22" i="1"/>
  <c r="K20" i="1"/>
  <c r="K19" i="1"/>
  <c r="K18" i="1"/>
  <c r="K15" i="1"/>
  <c r="K13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1" i="1"/>
  <c r="J40" i="1"/>
  <c r="J39" i="1"/>
  <c r="J38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 l="1"/>
  <c r="J11" i="1"/>
  <c r="J10" i="1"/>
  <c r="J9" i="1"/>
  <c r="J8" i="1"/>
  <c r="J7" i="1"/>
  <c r="K63" i="1" l="1"/>
  <c r="K62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37" i="1"/>
  <c r="K34" i="1"/>
  <c r="K33" i="1"/>
  <c r="K32" i="1"/>
  <c r="K31" i="1"/>
  <c r="K30" i="1"/>
  <c r="K29" i="1"/>
  <c r="K28" i="1"/>
  <c r="K27" i="1"/>
  <c r="K26" i="1"/>
  <c r="K25" i="1"/>
  <c r="K24" i="1"/>
  <c r="K23" i="1"/>
  <c r="K21" i="1"/>
  <c r="K17" i="1"/>
  <c r="K16" i="1"/>
  <c r="K14" i="1"/>
  <c r="J37" i="1"/>
  <c r="J36" i="1"/>
  <c r="J35" i="1"/>
</calcChain>
</file>

<file path=xl/sharedStrings.xml><?xml version="1.0" encoding="utf-8"?>
<sst xmlns="http://schemas.openxmlformats.org/spreadsheetml/2006/main" count="331" uniqueCount="98">
  <si>
    <t>Приложение</t>
  </si>
  <si>
    <t>Информация по хозяйствующим субъектам, доля участия субъекта РФ или муниципального образования в которых
 составляет 50 и более процентов в 2024 году</t>
  </si>
  <si>
    <t>№ п/п</t>
  </si>
  <si>
    <t>Наименование хозяйствующего субъекта</t>
  </si>
  <si>
    <t>Принадлежность (субъект РФ или муниципалитет)</t>
  </si>
  <si>
    <t>Муниципальное образование</t>
  </si>
  <si>
    <t>Суммарная доля участия (собственности) государства (субъекта РФ и муниципалитетов) в хозяйствующем субъекте, в процентах</t>
  </si>
  <si>
    <t>Наименование рынка присутствия хозяйствующего субъекта</t>
  </si>
  <si>
    <t>Объем оказанных услуг (абс., нат. выражение)</t>
  </si>
  <si>
    <t>Единицы измерения объема оказанных услуг в абс., нат. выражении</t>
  </si>
  <si>
    <t>Объем оказанных услуг в стоимостном выражении, руб.</t>
  </si>
  <si>
    <t>Рыночная доля хозяйствующего субъекта в натуральном выражении от объема рынка предприятий данного перечня (по объемам реализованных товаров/ работ/ услуг), %</t>
  </si>
  <si>
    <t>Рыночная доля хозяйствующего субъекта в стоимостном выражении от объема рынка предприятий данного перечня (по выручке от реализации товаров/ работ/ услуг), %</t>
  </si>
  <si>
    <t>Суммарный объем государственного (со стороны субъекта РФ и муниципальных образований) финансирования хозяйствующего субъекта на 01.10.2024, в рублях</t>
  </si>
  <si>
    <t>МКДОУ детский сад №7 "Солнышко"</t>
  </si>
  <si>
    <t>Чистоозерный район</t>
  </si>
  <si>
    <t>дошкольное образование</t>
  </si>
  <si>
    <t>МКДОУ детский сад №4 "Светлячок"</t>
  </si>
  <si>
    <t>МКДОУ детский сад №5 "Ивушка"</t>
  </si>
  <si>
    <t>МКДОУ Варваровский детский сад  "Малыш"</t>
  </si>
  <si>
    <t>МКДОУ Табулгинский детский сад  "Теремок"</t>
  </si>
  <si>
    <t>МКДОУ Яблоневский детский сад  "Яблонька"</t>
  </si>
  <si>
    <t>МБОУ  "Журавская СОШ"</t>
  </si>
  <si>
    <t>общее образование</t>
  </si>
  <si>
    <t>МКОУ  Озерная ООШ</t>
  </si>
  <si>
    <t>МБОУ  Новокулындинская СОШ</t>
  </si>
  <si>
    <t>МКОУ  "Романовская СОШ"</t>
  </si>
  <si>
    <t>МКОУ " Новопесчанская СОШ"</t>
  </si>
  <si>
    <t>МБОУ  Чистоозерная СОШ №1</t>
  </si>
  <si>
    <t>МБОУ  Чистоозерная СОШ №2</t>
  </si>
  <si>
    <t>МБОУ  Чистоозерная СОШ №3</t>
  </si>
  <si>
    <t>МКОУ  "Барабо-Юдинская СОШ"</t>
  </si>
  <si>
    <t>МБОУ  Табулгинская СОШ им. П.Д.Слюсарева</t>
  </si>
  <si>
    <t>МКОУ Новопокровская СОШ</t>
  </si>
  <si>
    <t>МКОУ "Шипицинская СОШ"</t>
  </si>
  <si>
    <t>МКОУ Орловская СОШ</t>
  </si>
  <si>
    <t>МКОУ Покровская ООШ</t>
  </si>
  <si>
    <t>МКОУ "Елизаветинская СОШ"</t>
  </si>
  <si>
    <t>МКОУ "Новокрасненская СОШ"</t>
  </si>
  <si>
    <t>МКОУ Троицкая СОШ</t>
  </si>
  <si>
    <t>МКОУ Варваровская СОШ</t>
  </si>
  <si>
    <t>МКОУ Ольгинская ООШ</t>
  </si>
  <si>
    <t>МКОУ Польяновская СОШ</t>
  </si>
  <si>
    <t>МКОУ Чистоозерная О(С)ОШ</t>
  </si>
  <si>
    <t>МАОУ ДО ДЮСШ</t>
  </si>
  <si>
    <t>дополнительное образование</t>
  </si>
  <si>
    <t>МБОУ ДО ДДТ</t>
  </si>
  <si>
    <t>МБОУ ДО ДШИ</t>
  </si>
  <si>
    <t>ООО "Комхоз" (1155476038772/5441000236)</t>
  </si>
  <si>
    <t>водоснабжение</t>
  </si>
  <si>
    <t>МУП КХ "Чистоозерное"</t>
  </si>
  <si>
    <t>теплоснабжение</t>
  </si>
  <si>
    <t>МУП " УК ЖКХ" Р.П. ЧИСТООЗЕРНОЕ</t>
  </si>
  <si>
    <t xml:space="preserve">Чистоозерный район     </t>
  </si>
  <si>
    <t>МУП "Чистоозерное АТП"</t>
  </si>
  <si>
    <t>пассажирские перевозки</t>
  </si>
  <si>
    <t>Муниципальное казенное учреждение культуры «Барабо-Юдинский культурно-досуговый центр»</t>
  </si>
  <si>
    <t>Рынок услуг в сфере культуры</t>
  </si>
  <si>
    <t>Муниципальное казенное учреждение культуры «Варваровский культурно-досуговый центр»</t>
  </si>
  <si>
    <t>Муниципальное казенное учреждение культуры «Елизаветинский культурно-досуговый центр»</t>
  </si>
  <si>
    <t>Муниципальное казенное учреждение культуры «Журавский  культурно-досуговый центр»</t>
  </si>
  <si>
    <t>Муниципальное казенное учреждение культуры «Ишимский  культурно-досуговый центр»</t>
  </si>
  <si>
    <t>Муниципальное казенное учреждение культуры «Ново-Кулындинский  культурно-досуговый центр»</t>
  </si>
  <si>
    <t>Муниципальное казенное учреждение культуры «Новокрасненский  культурно-досуговый центр»</t>
  </si>
  <si>
    <t>Муниципальное казенное учреждение культуры «Новопесчанский  культурно-досуговый центр»</t>
  </si>
  <si>
    <t>Муниципальное казенное учреждение культуры «Новопокровский  культурно-досуговый центр»</t>
  </si>
  <si>
    <t>Муниципальное казенное учреждение культуры «Орловский  культурно-досуговый центр»</t>
  </si>
  <si>
    <t>Муниципальное казенное учреждение культуры «Ольгинский  культурно-досуговый центр»</t>
  </si>
  <si>
    <t>Муниципальное казенное учреждение культуры «Павловский  культурно-досуговый центр»</t>
  </si>
  <si>
    <t>Муниципальное казенное учреждение культуры «Польяновский  культурно-досуговый центр»</t>
  </si>
  <si>
    <t>Муниципальное казенное учреждение культуры «Романовский  культурно-досуговый центр»</t>
  </si>
  <si>
    <t>Муниципальное казенное учреждение культуры «Троицкий  культурно-досуговый центр»</t>
  </si>
  <si>
    <t>Муниципальное казенное учреждение культуры «Табулгинский  культурно-досуговый центр»</t>
  </si>
  <si>
    <t>Муниципальное казенное учреждение культуры «Шипицынский  культурно-досуговый центр»</t>
  </si>
  <si>
    <t>Муниципальное казенное учреждение культуры «Чистоозерный  культурно-досуговый центр»</t>
  </si>
  <si>
    <t>Муниципальное казенное учреждение культуры «Методический социально- культурный  центр»</t>
  </si>
  <si>
    <t>Муниципальное казенное учреждение культуры «Чистоозерный краеведческий музей»</t>
  </si>
  <si>
    <t>Муниципальное казенное учреждение культуры  «Централизованная библиотечная система Чистоозерного района»</t>
  </si>
  <si>
    <t>Муниципальное казенное учреждение "Центр помощи детям, оставшимся без попечения родителей Чистоозерного района Новосибирской области"</t>
  </si>
  <si>
    <t>рынок услуг по уходу с обеспечением проживания прочая</t>
  </si>
  <si>
    <t>МКУ «Комплексный центр социального обслуживания населения Чистоозерного района Новосибирской области»</t>
  </si>
  <si>
    <t>рынок услуг по уходу с обеспечением проживания</t>
  </si>
  <si>
    <t>МКОУ ДПО «Информационно-методический центр»</t>
  </si>
  <si>
    <t>рынок услуг в сфере дополнительного профессионального образования прочего, не включенного в другие группировки</t>
  </si>
  <si>
    <t xml:space="preserve">МКУ «Центр бухгалтерского и материально-технического обеспечения Чистоозерного района» </t>
  </si>
  <si>
    <t>рынок услуг в области бухгалтерского учета,  проведению финансового аудита,  налоговому консультированию</t>
  </si>
  <si>
    <t>МКУ «Журавский спортивно-оздоровительный  комплекс»</t>
  </si>
  <si>
    <t>рынок услуг в области спорта прочая</t>
  </si>
  <si>
    <t>человек</t>
  </si>
  <si>
    <t>тыс. м3</t>
  </si>
  <si>
    <t>Гкал</t>
  </si>
  <si>
    <t>тыс. чел.</t>
  </si>
  <si>
    <t>посещений</t>
  </si>
  <si>
    <t>кол-во обучающих мероприятий</t>
  </si>
  <si>
    <t>кол-во обслуживаемых организаций</t>
  </si>
  <si>
    <t>-</t>
  </si>
  <si>
    <t>МКОУ  Павловская СОШ</t>
  </si>
  <si>
    <t>к письму администрации Чистоозерного района 
от 25.10.2024 №2428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</si>
</sst>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#,##0.000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theme="1"/>
      <name val="Calibri"/>
      <scheme val="minor"/>
    </font>
    <font>
      <sz val="12"/>
      <color rgb="FF000000"/>
      <name val="Arial Narrow"/>
      <family val="2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color theme="1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0" fontId="2" fillId="0" borderId="0"/>
    <xf numFmtId="9" fontId="7" fillId="0" borderId="0" applyFont="0" applyFill="0" applyBorder="0" applyAlignment="0" applyProtection="0"/>
    <xf numFmtId="0" fontId="1" fillId="0" borderId="0"/>
    <xf numFmtId="0" fontId="9" fillId="0" borderId="0"/>
    <xf numFmtId="0" fontId="10" fillId="0" borderId="0"/>
  </cellStyleXfs>
  <cellXfs count="73">
    <xf numFmtId="0" fontId="0" fillId="0" borderId="0" xfId="0"/>
    <xf numFmtId="0" fontId="3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vertical="top"/>
    </xf>
    <xf numFmtId="0" fontId="4" fillId="0" borderId="4" xfId="0" applyFont="1" applyFill="1" applyBorder="1" applyAlignment="1">
      <alignment horizontal="center" vertical="top"/>
    </xf>
    <xf numFmtId="164" fontId="4" fillId="0" borderId="4" xfId="0" applyNumberFormat="1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 wrapText="1"/>
    </xf>
    <xf numFmtId="0" fontId="5" fillId="0" borderId="0" xfId="0" applyFont="1" applyProtection="1">
      <protection locked="0"/>
    </xf>
    <xf numFmtId="2" fontId="3" fillId="0" borderId="4" xfId="0" applyNumberFormat="1" applyFont="1" applyBorder="1" applyProtection="1">
      <protection locked="0"/>
    </xf>
    <xf numFmtId="0" fontId="3" fillId="3" borderId="4" xfId="0" applyFont="1" applyFill="1" applyBorder="1" applyAlignment="1">
      <alignment horizontal="center" vertical="top" wrapText="1"/>
    </xf>
    <xf numFmtId="1" fontId="3" fillId="0" borderId="4" xfId="1" applyNumberFormat="1" applyFont="1" applyFill="1" applyBorder="1" applyAlignment="1">
      <alignment horizontal="center" vertical="top"/>
    </xf>
    <xf numFmtId="0" fontId="3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3" fillId="3" borderId="4" xfId="0" applyFont="1" applyFill="1" applyBorder="1" applyAlignment="1">
      <alignment horizontal="center" vertical="top"/>
    </xf>
    <xf numFmtId="0" fontId="3" fillId="3" borderId="4" xfId="0" applyFont="1" applyFill="1" applyBorder="1" applyAlignment="1">
      <alignment vertical="top" wrapText="1"/>
    </xf>
    <xf numFmtId="0" fontId="4" fillId="3" borderId="4" xfId="0" applyFont="1" applyFill="1" applyBorder="1" applyAlignment="1">
      <alignment horizontal="center" vertical="top"/>
    </xf>
    <xf numFmtId="1" fontId="3" fillId="3" borderId="4" xfId="1" applyNumberFormat="1" applyFont="1" applyFill="1" applyBorder="1" applyAlignment="1">
      <alignment horizontal="center" vertical="top"/>
    </xf>
    <xf numFmtId="0" fontId="4" fillId="3" borderId="4" xfId="0" applyFont="1" applyFill="1" applyBorder="1" applyAlignment="1">
      <alignment vertical="top" wrapText="1"/>
    </xf>
    <xf numFmtId="0" fontId="6" fillId="0" borderId="4" xfId="0" applyFont="1" applyBorder="1" applyAlignment="1">
      <alignment horizontal="center" vertical="top"/>
    </xf>
    <xf numFmtId="0" fontId="6" fillId="3" borderId="4" xfId="0" applyFont="1" applyFill="1" applyBorder="1" applyAlignment="1">
      <alignment vertical="top" wrapText="1"/>
    </xf>
    <xf numFmtId="0" fontId="6" fillId="0" borderId="4" xfId="0" applyFont="1" applyFill="1" applyBorder="1" applyAlignment="1">
      <alignment horizontal="center" vertical="top"/>
    </xf>
    <xf numFmtId="1" fontId="6" fillId="0" borderId="4" xfId="1" applyNumberFormat="1" applyFont="1" applyFill="1" applyBorder="1" applyAlignment="1">
      <alignment horizontal="center" vertical="top"/>
    </xf>
    <xf numFmtId="0" fontId="6" fillId="0" borderId="4" xfId="0" applyFont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/>
    </xf>
    <xf numFmtId="0" fontId="3" fillId="0" borderId="4" xfId="1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top" wrapText="1"/>
    </xf>
    <xf numFmtId="2" fontId="3" fillId="0" borderId="4" xfId="0" applyNumberFormat="1" applyFont="1" applyFill="1" applyBorder="1" applyProtection="1">
      <protection locked="0"/>
    </xf>
    <xf numFmtId="0" fontId="5" fillId="0" borderId="0" xfId="0" applyFont="1" applyFill="1" applyProtection="1">
      <protection locked="0"/>
    </xf>
    <xf numFmtId="2" fontId="3" fillId="0" borderId="4" xfId="0" applyNumberFormat="1" applyFont="1" applyBorder="1" applyAlignment="1" applyProtection="1">
      <alignment horizontal="center"/>
    </xf>
    <xf numFmtId="0" fontId="6" fillId="0" borderId="4" xfId="0" applyFont="1" applyFill="1" applyBorder="1" applyAlignment="1">
      <alignment horizontal="left" vertical="top" wrapText="1"/>
    </xf>
    <xf numFmtId="2" fontId="3" fillId="0" borderId="4" xfId="0" applyNumberFormat="1" applyFont="1" applyFill="1" applyBorder="1" applyAlignment="1" applyProtection="1">
      <alignment horizontal="center" vertical="center"/>
      <protection locked="0"/>
    </xf>
    <xf numFmtId="165" fontId="8" fillId="0" borderId="4" xfId="0" applyNumberFormat="1" applyFont="1" applyBorder="1" applyAlignment="1">
      <alignment horizontal="center" vertical="center"/>
    </xf>
    <xf numFmtId="1" fontId="4" fillId="0" borderId="4" xfId="0" applyNumberFormat="1" applyFont="1" applyBorder="1" applyAlignment="1">
      <alignment horizontal="center" vertical="center" wrapText="1"/>
    </xf>
    <xf numFmtId="4" fontId="8" fillId="0" borderId="4" xfId="0" applyNumberFormat="1" applyFont="1" applyBorder="1" applyAlignment="1">
      <alignment horizontal="center" vertical="center"/>
    </xf>
    <xf numFmtId="2" fontId="3" fillId="0" borderId="4" xfId="0" applyNumberFormat="1" applyFont="1" applyBorder="1" applyAlignment="1" applyProtection="1">
      <alignment horizontal="center"/>
      <protection locked="0"/>
    </xf>
    <xf numFmtId="0" fontId="3" fillId="0" borderId="4" xfId="0" applyNumberFormat="1" applyFont="1" applyBorder="1" applyAlignment="1" applyProtection="1">
      <alignment horizontal="center"/>
      <protection locked="0"/>
    </xf>
    <xf numFmtId="4" fontId="3" fillId="0" borderId="4" xfId="0" applyNumberFormat="1" applyFont="1" applyFill="1" applyBorder="1" applyAlignment="1" applyProtection="1">
      <alignment horizontal="center" vertical="center"/>
      <protection locked="0"/>
    </xf>
    <xf numFmtId="2" fontId="3" fillId="0" borderId="4" xfId="0" applyNumberFormat="1" applyFont="1" applyFill="1" applyBorder="1" applyAlignment="1" applyProtection="1">
      <alignment horizontal="center"/>
      <protection locked="0"/>
    </xf>
    <xf numFmtId="0" fontId="3" fillId="0" borderId="5" xfId="0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top"/>
    </xf>
    <xf numFmtId="0" fontId="6" fillId="0" borderId="5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/>
    </xf>
    <xf numFmtId="4" fontId="3" fillId="0" borderId="4" xfId="0" applyNumberFormat="1" applyFont="1" applyFill="1" applyBorder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center" wrapText="1"/>
      <protection locked="0"/>
    </xf>
    <xf numFmtId="0" fontId="12" fillId="2" borderId="1" xfId="0" applyFont="1" applyFill="1" applyBorder="1" applyAlignment="1" applyProtection="1">
      <alignment horizontal="center" vertical="center" wrapText="1"/>
      <protection locked="0"/>
    </xf>
    <xf numFmtId="0" fontId="12" fillId="2" borderId="2" xfId="0" applyFont="1" applyFill="1" applyBorder="1" applyAlignment="1" applyProtection="1">
      <alignment horizontal="center" vertical="center" wrapText="1"/>
      <protection locked="0"/>
    </xf>
    <xf numFmtId="0" fontId="12" fillId="2" borderId="3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Protection="1">
      <protection locked="0"/>
    </xf>
    <xf numFmtId="0" fontId="12" fillId="0" borderId="1" xfId="0" applyFont="1" applyFill="1" applyBorder="1" applyAlignment="1" applyProtection="1">
      <alignment horizontal="center" vertical="center" wrapText="1"/>
      <protection locked="0"/>
    </xf>
    <xf numFmtId="0" fontId="12" fillId="0" borderId="2" xfId="0" applyFont="1" applyFill="1" applyBorder="1" applyAlignment="1" applyProtection="1">
      <alignment horizontal="center" vertical="center" wrapText="1"/>
      <protection locked="0"/>
    </xf>
    <xf numFmtId="0" fontId="12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Protection="1">
      <protection locked="0"/>
    </xf>
    <xf numFmtId="0" fontId="4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4" fontId="8" fillId="0" borderId="4" xfId="3" applyNumberFormat="1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65" fontId="3" fillId="0" borderId="4" xfId="2" applyNumberFormat="1" applyFont="1" applyFill="1" applyBorder="1" applyAlignment="1">
      <alignment horizontal="center"/>
    </xf>
    <xf numFmtId="166" fontId="3" fillId="0" borderId="4" xfId="0" applyNumberFormat="1" applyFont="1" applyBorder="1" applyAlignment="1">
      <alignment horizontal="center" vertical="center"/>
    </xf>
    <xf numFmtId="4" fontId="5" fillId="0" borderId="4" xfId="0" applyNumberFormat="1" applyFont="1" applyFill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165" fontId="14" fillId="0" borderId="4" xfId="0" applyNumberFormat="1" applyFont="1" applyBorder="1" applyAlignment="1">
      <alignment horizontal="center"/>
    </xf>
    <xf numFmtId="3" fontId="14" fillId="0" borderId="4" xfId="0" applyNumberFormat="1" applyFont="1" applyBorder="1" applyAlignment="1">
      <alignment horizontal="center"/>
    </xf>
    <xf numFmtId="3" fontId="3" fillId="3" borderId="4" xfId="0" applyNumberFormat="1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4" xfId="0" applyNumberFormat="1" applyFont="1" applyFill="1" applyBorder="1" applyAlignment="1">
      <alignment horizontal="center"/>
    </xf>
    <xf numFmtId="0" fontId="3" fillId="0" borderId="4" xfId="0" applyFont="1" applyBorder="1" applyAlignment="1">
      <alignment horizontal="center" wrapText="1"/>
    </xf>
    <xf numFmtId="0" fontId="3" fillId="0" borderId="4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5" fillId="0" borderId="0" xfId="0" applyFont="1" applyAlignment="1" applyProtection="1">
      <alignment wrapText="1"/>
      <protection locked="0"/>
    </xf>
  </cellXfs>
  <cellStyles count="6">
    <cellStyle name="Обычный" xfId="0" builtinId="0"/>
    <cellStyle name="Обычный 2" xfId="1"/>
    <cellStyle name="Обычный 2 2" xfId="4"/>
    <cellStyle name="Обычный 3" xfId="3"/>
    <cellStyle name="Обычный 44" xfId="5"/>
    <cellStyle name="Процентный" xfId="2" builtinId="5"/>
  </cellStyles>
  <dxfs count="1">
    <dxf>
      <fill>
        <patternFill patternType="solid">
          <fgColor theme="2" tint="-9.9948118533890809E-2"/>
          <bgColor theme="2" tint="-9.9948118533890809E-2"/>
        </patternFill>
      </fill>
    </dxf>
  </dxfs>
  <tableStyles count="1" defaultTableStyle="TableStyleMedium2" defaultPivotStyle="PivotStyleLight16">
    <tableStyle name="Стиль таблицы 1" pivot="0" count="1"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8"/>
  <sheetViews>
    <sheetView tabSelected="1" topLeftCell="A40" zoomScale="77" zoomScaleNormal="77" workbookViewId="0">
      <selection activeCell="A3" sqref="A3:L3"/>
    </sheetView>
  </sheetViews>
  <sheetFormatPr defaultRowHeight="15.75" x14ac:dyDescent="0.25"/>
  <cols>
    <col min="1" max="1" width="5.42578125" style="6" customWidth="1"/>
    <col min="2" max="2" width="58.42578125" style="6" customWidth="1"/>
    <col min="3" max="3" width="36.140625" style="6" customWidth="1"/>
    <col min="4" max="4" width="32.42578125" style="6" customWidth="1"/>
    <col min="5" max="5" width="17.7109375" style="6" customWidth="1"/>
    <col min="6" max="6" width="38.28515625" style="6" customWidth="1"/>
    <col min="7" max="7" width="17.140625" style="6" customWidth="1"/>
    <col min="8" max="8" width="17.5703125" style="6" customWidth="1"/>
    <col min="9" max="9" width="21.28515625" style="6" customWidth="1"/>
    <col min="10" max="10" width="19.7109375" style="6" customWidth="1"/>
    <col min="11" max="11" width="29.42578125" style="6" customWidth="1"/>
    <col min="12" max="12" width="31.42578125" style="6" customWidth="1"/>
    <col min="13" max="16384" width="9.140625" style="6"/>
  </cols>
  <sheetData>
    <row r="1" spans="1:12" x14ac:dyDescent="0.25">
      <c r="L1" s="6" t="s">
        <v>0</v>
      </c>
    </row>
    <row r="2" spans="1:12" ht="47.25" x14ac:dyDescent="0.25">
      <c r="L2" s="72" t="s">
        <v>97</v>
      </c>
    </row>
    <row r="3" spans="1:12" ht="39" customHeight="1" x14ac:dyDescent="0.25">
      <c r="A3" s="44" t="s">
        <v>1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</row>
    <row r="5" spans="1:12" s="48" customFormat="1" ht="264" customHeight="1" x14ac:dyDescent="0.25">
      <c r="A5" s="45" t="s">
        <v>2</v>
      </c>
      <c r="B5" s="46" t="s">
        <v>3</v>
      </c>
      <c r="C5" s="46" t="s">
        <v>4</v>
      </c>
      <c r="D5" s="46" t="s">
        <v>5</v>
      </c>
      <c r="E5" s="46" t="s">
        <v>6</v>
      </c>
      <c r="F5" s="46" t="s">
        <v>7</v>
      </c>
      <c r="G5" s="46" t="s">
        <v>8</v>
      </c>
      <c r="H5" s="46" t="s">
        <v>9</v>
      </c>
      <c r="I5" s="46" t="s">
        <v>10</v>
      </c>
      <c r="J5" s="46" t="s">
        <v>11</v>
      </c>
      <c r="K5" s="46" t="s">
        <v>12</v>
      </c>
      <c r="L5" s="47" t="s">
        <v>13</v>
      </c>
    </row>
    <row r="6" spans="1:12" s="52" customFormat="1" ht="19.5" customHeight="1" x14ac:dyDescent="0.25">
      <c r="A6" s="49">
        <v>1</v>
      </c>
      <c r="B6" s="50">
        <v>2</v>
      </c>
      <c r="C6" s="50">
        <v>3</v>
      </c>
      <c r="D6" s="50">
        <v>4</v>
      </c>
      <c r="E6" s="50">
        <v>5</v>
      </c>
      <c r="F6" s="50">
        <v>6</v>
      </c>
      <c r="G6" s="50">
        <v>7</v>
      </c>
      <c r="H6" s="50">
        <v>8</v>
      </c>
      <c r="I6" s="50">
        <v>9</v>
      </c>
      <c r="J6" s="50">
        <v>10</v>
      </c>
      <c r="K6" s="50">
        <v>11</v>
      </c>
      <c r="L6" s="51">
        <v>12</v>
      </c>
    </row>
    <row r="7" spans="1:12" x14ac:dyDescent="0.25">
      <c r="A7" s="1">
        <v>1</v>
      </c>
      <c r="B7" s="2" t="s">
        <v>14</v>
      </c>
      <c r="C7" s="3" t="s">
        <v>5</v>
      </c>
      <c r="D7" s="3" t="s">
        <v>15</v>
      </c>
      <c r="E7" s="4">
        <v>100</v>
      </c>
      <c r="F7" s="5" t="s">
        <v>16</v>
      </c>
      <c r="G7" s="53">
        <v>93</v>
      </c>
      <c r="H7" s="54" t="s">
        <v>88</v>
      </c>
      <c r="I7" s="27">
        <v>0</v>
      </c>
      <c r="J7" s="30">
        <f t="shared" ref="J7:J12" si="0">G7/345*100</f>
        <v>26.956521739130434</v>
      </c>
      <c r="K7" s="30" t="s">
        <v>95</v>
      </c>
      <c r="L7" s="31">
        <v>23565332.84</v>
      </c>
    </row>
    <row r="8" spans="1:12" x14ac:dyDescent="0.25">
      <c r="A8" s="1">
        <v>2</v>
      </c>
      <c r="B8" s="2" t="s">
        <v>17</v>
      </c>
      <c r="C8" s="3" t="s">
        <v>5</v>
      </c>
      <c r="D8" s="3" t="s">
        <v>15</v>
      </c>
      <c r="E8" s="4">
        <v>100</v>
      </c>
      <c r="F8" s="5" t="s">
        <v>16</v>
      </c>
      <c r="G8" s="53">
        <v>103</v>
      </c>
      <c r="H8" s="54" t="s">
        <v>88</v>
      </c>
      <c r="I8" s="27">
        <v>0</v>
      </c>
      <c r="J8" s="30">
        <f t="shared" si="0"/>
        <v>29.855072463768117</v>
      </c>
      <c r="K8" s="30" t="s">
        <v>95</v>
      </c>
      <c r="L8" s="31">
        <v>22415398.359999999</v>
      </c>
    </row>
    <row r="9" spans="1:12" x14ac:dyDescent="0.25">
      <c r="A9" s="1">
        <v>3</v>
      </c>
      <c r="B9" s="2" t="s">
        <v>18</v>
      </c>
      <c r="C9" s="3" t="s">
        <v>5</v>
      </c>
      <c r="D9" s="3" t="s">
        <v>15</v>
      </c>
      <c r="E9" s="4">
        <v>100</v>
      </c>
      <c r="F9" s="5" t="s">
        <v>16</v>
      </c>
      <c r="G9" s="53">
        <v>91</v>
      </c>
      <c r="H9" s="54" t="s">
        <v>88</v>
      </c>
      <c r="I9" s="27">
        <v>0</v>
      </c>
      <c r="J9" s="30">
        <f t="shared" si="0"/>
        <v>26.376811594202898</v>
      </c>
      <c r="K9" s="30" t="s">
        <v>95</v>
      </c>
      <c r="L9" s="31">
        <v>21325689.199999999</v>
      </c>
    </row>
    <row r="10" spans="1:12" x14ac:dyDescent="0.25">
      <c r="A10" s="1">
        <v>4</v>
      </c>
      <c r="B10" s="2" t="s">
        <v>19</v>
      </c>
      <c r="C10" s="3" t="s">
        <v>5</v>
      </c>
      <c r="D10" s="3" t="s">
        <v>15</v>
      </c>
      <c r="E10" s="4">
        <v>100</v>
      </c>
      <c r="F10" s="5" t="s">
        <v>16</v>
      </c>
      <c r="G10" s="53">
        <v>12</v>
      </c>
      <c r="H10" s="54" t="s">
        <v>88</v>
      </c>
      <c r="I10" s="27">
        <v>0</v>
      </c>
      <c r="J10" s="30">
        <f t="shared" si="0"/>
        <v>3.4782608695652173</v>
      </c>
      <c r="K10" s="30" t="s">
        <v>95</v>
      </c>
      <c r="L10" s="31">
        <v>6506549.71</v>
      </c>
    </row>
    <row r="11" spans="1:12" x14ac:dyDescent="0.25">
      <c r="A11" s="1">
        <v>5</v>
      </c>
      <c r="B11" s="2" t="s">
        <v>20</v>
      </c>
      <c r="C11" s="3" t="s">
        <v>5</v>
      </c>
      <c r="D11" s="3" t="s">
        <v>15</v>
      </c>
      <c r="E11" s="4">
        <v>100</v>
      </c>
      <c r="F11" s="5" t="s">
        <v>16</v>
      </c>
      <c r="G11" s="53">
        <v>28</v>
      </c>
      <c r="H11" s="54" t="s">
        <v>88</v>
      </c>
      <c r="I11" s="27">
        <v>0</v>
      </c>
      <c r="J11" s="30">
        <f t="shared" si="0"/>
        <v>8.115942028985506</v>
      </c>
      <c r="K11" s="30" t="s">
        <v>95</v>
      </c>
      <c r="L11" s="31">
        <v>10432284.35</v>
      </c>
    </row>
    <row r="12" spans="1:12" x14ac:dyDescent="0.25">
      <c r="A12" s="1">
        <v>6</v>
      </c>
      <c r="B12" s="2" t="s">
        <v>21</v>
      </c>
      <c r="C12" s="3" t="s">
        <v>5</v>
      </c>
      <c r="D12" s="3" t="s">
        <v>15</v>
      </c>
      <c r="E12" s="4">
        <v>100</v>
      </c>
      <c r="F12" s="5" t="s">
        <v>16</v>
      </c>
      <c r="G12" s="53">
        <v>18</v>
      </c>
      <c r="H12" s="54" t="s">
        <v>88</v>
      </c>
      <c r="I12" s="27">
        <v>0</v>
      </c>
      <c r="J12" s="30">
        <f t="shared" si="0"/>
        <v>5.2173913043478262</v>
      </c>
      <c r="K12" s="30" t="s">
        <v>95</v>
      </c>
      <c r="L12" s="31">
        <v>6304234.2000000002</v>
      </c>
    </row>
    <row r="13" spans="1:12" x14ac:dyDescent="0.25">
      <c r="A13" s="1">
        <v>7</v>
      </c>
      <c r="B13" s="2" t="s">
        <v>22</v>
      </c>
      <c r="C13" s="3" t="s">
        <v>5</v>
      </c>
      <c r="D13" s="3" t="s">
        <v>15</v>
      </c>
      <c r="E13" s="4">
        <v>100</v>
      </c>
      <c r="F13" s="5" t="s">
        <v>23</v>
      </c>
      <c r="G13" s="53">
        <v>318</v>
      </c>
      <c r="H13" s="54" t="s">
        <v>88</v>
      </c>
      <c r="I13" s="55">
        <v>930576.88</v>
      </c>
      <c r="J13" s="30">
        <f>G13/1732*100</f>
        <v>18.360277136258659</v>
      </c>
      <c r="K13" s="30">
        <f>I13/5117261.75*100</f>
        <v>18.185055317914902</v>
      </c>
      <c r="L13" s="31">
        <v>56476683.390000001</v>
      </c>
    </row>
    <row r="14" spans="1:12" x14ac:dyDescent="0.25">
      <c r="A14" s="1">
        <v>8</v>
      </c>
      <c r="B14" s="2" t="s">
        <v>24</v>
      </c>
      <c r="C14" s="3" t="s">
        <v>5</v>
      </c>
      <c r="D14" s="3" t="s">
        <v>15</v>
      </c>
      <c r="E14" s="4">
        <v>100</v>
      </c>
      <c r="F14" s="5" t="s">
        <v>23</v>
      </c>
      <c r="G14" s="53">
        <v>271</v>
      </c>
      <c r="H14" s="54" t="s">
        <v>88</v>
      </c>
      <c r="I14" s="55">
        <v>0</v>
      </c>
      <c r="J14" s="30">
        <f t="shared" ref="J14:J34" si="1">G14/1735*100</f>
        <v>15.619596541786743</v>
      </c>
      <c r="K14" s="30">
        <f t="shared" ref="K14:K34" si="2">I14/2399.9*100</f>
        <v>0</v>
      </c>
      <c r="L14" s="31">
        <v>42095592.960000001</v>
      </c>
    </row>
    <row r="15" spans="1:12" x14ac:dyDescent="0.25">
      <c r="A15" s="1">
        <v>9</v>
      </c>
      <c r="B15" s="2" t="s">
        <v>25</v>
      </c>
      <c r="C15" s="3" t="s">
        <v>5</v>
      </c>
      <c r="D15" s="3" t="s">
        <v>15</v>
      </c>
      <c r="E15" s="4">
        <v>100</v>
      </c>
      <c r="F15" s="5" t="s">
        <v>23</v>
      </c>
      <c r="G15" s="53">
        <v>294</v>
      </c>
      <c r="H15" s="54" t="s">
        <v>88</v>
      </c>
      <c r="I15" s="55">
        <v>759424.87</v>
      </c>
      <c r="J15" s="30">
        <f t="shared" si="1"/>
        <v>16.945244956772335</v>
      </c>
      <c r="K15" s="30">
        <f>I15/5117261.75*100</f>
        <v>14.840453881414215</v>
      </c>
      <c r="L15" s="31">
        <v>47588559.850000001</v>
      </c>
    </row>
    <row r="16" spans="1:12" x14ac:dyDescent="0.25">
      <c r="A16" s="1">
        <v>10</v>
      </c>
      <c r="B16" s="2" t="s">
        <v>26</v>
      </c>
      <c r="C16" s="3" t="s">
        <v>5</v>
      </c>
      <c r="D16" s="3" t="s">
        <v>15</v>
      </c>
      <c r="E16" s="4">
        <v>100</v>
      </c>
      <c r="F16" s="5" t="s">
        <v>23</v>
      </c>
      <c r="G16" s="53">
        <v>30</v>
      </c>
      <c r="H16" s="54" t="s">
        <v>88</v>
      </c>
      <c r="I16" s="55">
        <v>0</v>
      </c>
      <c r="J16" s="30">
        <f t="shared" si="1"/>
        <v>1.7291066282420751</v>
      </c>
      <c r="K16" s="30">
        <f t="shared" si="2"/>
        <v>0</v>
      </c>
      <c r="L16" s="31">
        <v>22180811.77</v>
      </c>
    </row>
    <row r="17" spans="1:12" x14ac:dyDescent="0.25">
      <c r="A17" s="1">
        <v>11</v>
      </c>
      <c r="B17" s="2" t="s">
        <v>27</v>
      </c>
      <c r="C17" s="3" t="s">
        <v>5</v>
      </c>
      <c r="D17" s="3" t="s">
        <v>15</v>
      </c>
      <c r="E17" s="4">
        <v>100</v>
      </c>
      <c r="F17" s="5" t="s">
        <v>23</v>
      </c>
      <c r="G17" s="53">
        <v>27</v>
      </c>
      <c r="H17" s="54" t="s">
        <v>88</v>
      </c>
      <c r="I17" s="55">
        <v>0</v>
      </c>
      <c r="J17" s="30">
        <f t="shared" si="1"/>
        <v>1.5561959654178674</v>
      </c>
      <c r="K17" s="30">
        <f t="shared" si="2"/>
        <v>0</v>
      </c>
      <c r="L17" s="31">
        <v>15849947.41</v>
      </c>
    </row>
    <row r="18" spans="1:12" x14ac:dyDescent="0.25">
      <c r="A18" s="1">
        <v>12</v>
      </c>
      <c r="B18" s="2" t="s">
        <v>28</v>
      </c>
      <c r="C18" s="3" t="s">
        <v>5</v>
      </c>
      <c r="D18" s="3" t="s">
        <v>15</v>
      </c>
      <c r="E18" s="4">
        <v>100</v>
      </c>
      <c r="F18" s="5" t="s">
        <v>23</v>
      </c>
      <c r="G18" s="53">
        <v>39</v>
      </c>
      <c r="H18" s="54" t="s">
        <v>88</v>
      </c>
      <c r="I18" s="55">
        <v>679652</v>
      </c>
      <c r="J18" s="30">
        <f t="shared" si="1"/>
        <v>2.2478386167146973</v>
      </c>
      <c r="K18" s="30">
        <f>I18/5117261.75*100</f>
        <v>13.281556293265631</v>
      </c>
      <c r="L18" s="31">
        <v>22018682.120000001</v>
      </c>
    </row>
    <row r="19" spans="1:12" x14ac:dyDescent="0.25">
      <c r="A19" s="1">
        <v>13</v>
      </c>
      <c r="B19" s="2" t="s">
        <v>29</v>
      </c>
      <c r="C19" s="3" t="s">
        <v>5</v>
      </c>
      <c r="D19" s="3" t="s">
        <v>15</v>
      </c>
      <c r="E19" s="4">
        <v>100</v>
      </c>
      <c r="F19" s="5" t="s">
        <v>23</v>
      </c>
      <c r="G19" s="53">
        <v>111</v>
      </c>
      <c r="H19" s="54" t="s">
        <v>88</v>
      </c>
      <c r="I19" s="55">
        <v>1142456</v>
      </c>
      <c r="J19" s="30">
        <f t="shared" si="1"/>
        <v>6.3976945244956767</v>
      </c>
      <c r="K19" s="30">
        <f>I19/5117261.75*100</f>
        <v>22.325533768132928</v>
      </c>
      <c r="L19" s="31">
        <v>33519136.219999999</v>
      </c>
    </row>
    <row r="20" spans="1:12" x14ac:dyDescent="0.25">
      <c r="A20" s="1">
        <v>14</v>
      </c>
      <c r="B20" s="2" t="s">
        <v>30</v>
      </c>
      <c r="C20" s="3" t="s">
        <v>5</v>
      </c>
      <c r="D20" s="3" t="s">
        <v>15</v>
      </c>
      <c r="E20" s="4">
        <v>100</v>
      </c>
      <c r="F20" s="5" t="s">
        <v>23</v>
      </c>
      <c r="G20" s="53">
        <v>87</v>
      </c>
      <c r="H20" s="54" t="s">
        <v>88</v>
      </c>
      <c r="I20" s="55">
        <v>1316416</v>
      </c>
      <c r="J20" s="30">
        <f t="shared" si="1"/>
        <v>5.0144092219020173</v>
      </c>
      <c r="K20" s="30">
        <f>I20/5117261.75*100</f>
        <v>25.725008106141921</v>
      </c>
      <c r="L20" s="31">
        <v>28151284.23</v>
      </c>
    </row>
    <row r="21" spans="1:12" x14ac:dyDescent="0.25">
      <c r="A21" s="1">
        <v>15</v>
      </c>
      <c r="B21" s="2" t="s">
        <v>31</v>
      </c>
      <c r="C21" s="3" t="s">
        <v>5</v>
      </c>
      <c r="D21" s="3" t="s">
        <v>15</v>
      </c>
      <c r="E21" s="4">
        <v>100</v>
      </c>
      <c r="F21" s="5" t="s">
        <v>23</v>
      </c>
      <c r="G21" s="53">
        <v>37</v>
      </c>
      <c r="H21" s="54" t="s">
        <v>88</v>
      </c>
      <c r="I21" s="55">
        <v>0</v>
      </c>
      <c r="J21" s="30">
        <f t="shared" si="1"/>
        <v>2.1325648414985592</v>
      </c>
      <c r="K21" s="30">
        <f t="shared" si="2"/>
        <v>0</v>
      </c>
      <c r="L21" s="31">
        <v>19062858.52</v>
      </c>
    </row>
    <row r="22" spans="1:12" x14ac:dyDescent="0.25">
      <c r="A22" s="1">
        <v>16</v>
      </c>
      <c r="B22" s="2" t="s">
        <v>32</v>
      </c>
      <c r="C22" s="3" t="s">
        <v>5</v>
      </c>
      <c r="D22" s="3" t="s">
        <v>15</v>
      </c>
      <c r="E22" s="4">
        <v>100</v>
      </c>
      <c r="F22" s="5" t="s">
        <v>23</v>
      </c>
      <c r="G22" s="53">
        <v>24</v>
      </c>
      <c r="H22" s="54" t="s">
        <v>88</v>
      </c>
      <c r="I22" s="55">
        <v>288736</v>
      </c>
      <c r="J22" s="30">
        <f t="shared" si="1"/>
        <v>1.38328530259366</v>
      </c>
      <c r="K22" s="30">
        <f>I22/5117261.75*100</f>
        <v>5.6423926331304042</v>
      </c>
      <c r="L22" s="31">
        <v>17580428.399999999</v>
      </c>
    </row>
    <row r="23" spans="1:12" x14ac:dyDescent="0.25">
      <c r="A23" s="1">
        <v>17</v>
      </c>
      <c r="B23" s="2" t="s">
        <v>96</v>
      </c>
      <c r="C23" s="3" t="s">
        <v>5</v>
      </c>
      <c r="D23" s="3" t="s">
        <v>15</v>
      </c>
      <c r="E23" s="4">
        <v>100</v>
      </c>
      <c r="F23" s="5" t="s">
        <v>23</v>
      </c>
      <c r="G23" s="53">
        <v>57</v>
      </c>
      <c r="H23" s="54" t="s">
        <v>88</v>
      </c>
      <c r="I23" s="55">
        <v>0</v>
      </c>
      <c r="J23" s="30">
        <f t="shared" si="1"/>
        <v>3.2853025936599423</v>
      </c>
      <c r="K23" s="30">
        <f t="shared" si="2"/>
        <v>0</v>
      </c>
      <c r="L23" s="31">
        <v>27222252.489999998</v>
      </c>
    </row>
    <row r="24" spans="1:12" x14ac:dyDescent="0.25">
      <c r="A24" s="1">
        <v>18</v>
      </c>
      <c r="B24" s="2" t="s">
        <v>33</v>
      </c>
      <c r="C24" s="3" t="s">
        <v>5</v>
      </c>
      <c r="D24" s="3" t="s">
        <v>15</v>
      </c>
      <c r="E24" s="4">
        <v>100</v>
      </c>
      <c r="F24" s="5" t="s">
        <v>23</v>
      </c>
      <c r="G24" s="53">
        <v>22</v>
      </c>
      <c r="H24" s="54" t="s">
        <v>88</v>
      </c>
      <c r="I24" s="55">
        <v>0</v>
      </c>
      <c r="J24" s="30">
        <f t="shared" si="1"/>
        <v>1.2680115273775217</v>
      </c>
      <c r="K24" s="30">
        <f t="shared" si="2"/>
        <v>0</v>
      </c>
      <c r="L24" s="31">
        <v>14812625.52</v>
      </c>
    </row>
    <row r="25" spans="1:12" x14ac:dyDescent="0.25">
      <c r="A25" s="1">
        <v>19</v>
      </c>
      <c r="B25" s="2" t="s">
        <v>34</v>
      </c>
      <c r="C25" s="3" t="s">
        <v>5</v>
      </c>
      <c r="D25" s="3" t="s">
        <v>15</v>
      </c>
      <c r="E25" s="4">
        <v>100</v>
      </c>
      <c r="F25" s="5" t="s">
        <v>23</v>
      </c>
      <c r="G25" s="53">
        <v>27</v>
      </c>
      <c r="H25" s="54" t="s">
        <v>88</v>
      </c>
      <c r="I25" s="55">
        <v>0</v>
      </c>
      <c r="J25" s="30">
        <f t="shared" si="1"/>
        <v>1.5561959654178674</v>
      </c>
      <c r="K25" s="30">
        <f t="shared" si="2"/>
        <v>0</v>
      </c>
      <c r="L25" s="31">
        <v>14890312.390000001</v>
      </c>
    </row>
    <row r="26" spans="1:12" x14ac:dyDescent="0.25">
      <c r="A26" s="1">
        <v>20</v>
      </c>
      <c r="B26" s="2" t="s">
        <v>35</v>
      </c>
      <c r="C26" s="3" t="s">
        <v>5</v>
      </c>
      <c r="D26" s="3" t="s">
        <v>15</v>
      </c>
      <c r="E26" s="4">
        <v>100</v>
      </c>
      <c r="F26" s="5" t="s">
        <v>23</v>
      </c>
      <c r="G26" s="53">
        <v>16</v>
      </c>
      <c r="H26" s="54" t="s">
        <v>88</v>
      </c>
      <c r="I26" s="55">
        <v>0</v>
      </c>
      <c r="J26" s="30">
        <f t="shared" si="1"/>
        <v>0.92219020172910671</v>
      </c>
      <c r="K26" s="30">
        <f t="shared" si="2"/>
        <v>0</v>
      </c>
      <c r="L26" s="31">
        <v>16288050.109999999</v>
      </c>
    </row>
    <row r="27" spans="1:12" x14ac:dyDescent="0.25">
      <c r="A27" s="1">
        <v>21</v>
      </c>
      <c r="B27" s="2" t="s">
        <v>36</v>
      </c>
      <c r="C27" s="3" t="s">
        <v>5</v>
      </c>
      <c r="D27" s="3" t="s">
        <v>15</v>
      </c>
      <c r="E27" s="4">
        <v>100</v>
      </c>
      <c r="F27" s="5" t="s">
        <v>23</v>
      </c>
      <c r="G27" s="53">
        <v>49</v>
      </c>
      <c r="H27" s="54" t="s">
        <v>88</v>
      </c>
      <c r="I27" s="55">
        <v>0</v>
      </c>
      <c r="J27" s="30">
        <f t="shared" si="1"/>
        <v>2.8242074927953889</v>
      </c>
      <c r="K27" s="30">
        <f t="shared" si="2"/>
        <v>0</v>
      </c>
      <c r="L27" s="31">
        <v>22423597.77</v>
      </c>
    </row>
    <row r="28" spans="1:12" x14ac:dyDescent="0.25">
      <c r="A28" s="1">
        <v>22</v>
      </c>
      <c r="B28" s="2" t="s">
        <v>37</v>
      </c>
      <c r="C28" s="3" t="s">
        <v>5</v>
      </c>
      <c r="D28" s="3" t="s">
        <v>15</v>
      </c>
      <c r="E28" s="4">
        <v>100</v>
      </c>
      <c r="F28" s="5" t="s">
        <v>23</v>
      </c>
      <c r="G28" s="53">
        <v>64</v>
      </c>
      <c r="H28" s="54" t="s">
        <v>88</v>
      </c>
      <c r="I28" s="55">
        <v>0</v>
      </c>
      <c r="J28" s="30">
        <f t="shared" si="1"/>
        <v>3.6887608069164268</v>
      </c>
      <c r="K28" s="30">
        <f t="shared" si="2"/>
        <v>0</v>
      </c>
      <c r="L28" s="31">
        <v>22305696.57</v>
      </c>
    </row>
    <row r="29" spans="1:12" x14ac:dyDescent="0.25">
      <c r="A29" s="1">
        <v>23</v>
      </c>
      <c r="B29" s="2" t="s">
        <v>38</v>
      </c>
      <c r="C29" s="3" t="s">
        <v>5</v>
      </c>
      <c r="D29" s="3" t="s">
        <v>15</v>
      </c>
      <c r="E29" s="4">
        <v>100</v>
      </c>
      <c r="F29" s="5" t="s">
        <v>23</v>
      </c>
      <c r="G29" s="53">
        <v>22</v>
      </c>
      <c r="H29" s="54" t="s">
        <v>88</v>
      </c>
      <c r="I29" s="55">
        <v>0</v>
      </c>
      <c r="J29" s="30">
        <f t="shared" si="1"/>
        <v>1.2680115273775217</v>
      </c>
      <c r="K29" s="30">
        <f t="shared" si="2"/>
        <v>0</v>
      </c>
      <c r="L29" s="31">
        <v>11145971.98</v>
      </c>
    </row>
    <row r="30" spans="1:12" x14ac:dyDescent="0.25">
      <c r="A30" s="1">
        <v>24</v>
      </c>
      <c r="B30" s="2" t="s">
        <v>39</v>
      </c>
      <c r="C30" s="3" t="s">
        <v>5</v>
      </c>
      <c r="D30" s="3" t="s">
        <v>15</v>
      </c>
      <c r="E30" s="4">
        <v>100</v>
      </c>
      <c r="F30" s="5" t="s">
        <v>23</v>
      </c>
      <c r="G30" s="53">
        <v>57</v>
      </c>
      <c r="H30" s="54" t="s">
        <v>88</v>
      </c>
      <c r="I30" s="55">
        <v>0</v>
      </c>
      <c r="J30" s="30">
        <f t="shared" si="1"/>
        <v>3.2853025936599423</v>
      </c>
      <c r="K30" s="30">
        <f t="shared" si="2"/>
        <v>0</v>
      </c>
      <c r="L30" s="31">
        <v>29301461.539999999</v>
      </c>
    </row>
    <row r="31" spans="1:12" x14ac:dyDescent="0.25">
      <c r="A31" s="1">
        <v>25</v>
      </c>
      <c r="B31" s="2" t="s">
        <v>40</v>
      </c>
      <c r="C31" s="3" t="s">
        <v>5</v>
      </c>
      <c r="D31" s="3" t="s">
        <v>15</v>
      </c>
      <c r="E31" s="4">
        <v>100</v>
      </c>
      <c r="F31" s="5" t="s">
        <v>23</v>
      </c>
      <c r="G31" s="53">
        <v>95</v>
      </c>
      <c r="H31" s="54" t="s">
        <v>88</v>
      </c>
      <c r="I31" s="55">
        <v>0</v>
      </c>
      <c r="J31" s="30">
        <f t="shared" si="1"/>
        <v>5.4755043227665707</v>
      </c>
      <c r="K31" s="30">
        <f t="shared" si="2"/>
        <v>0</v>
      </c>
      <c r="L31" s="31">
        <v>26968808.27</v>
      </c>
    </row>
    <row r="32" spans="1:12" x14ac:dyDescent="0.25">
      <c r="A32" s="1">
        <v>26</v>
      </c>
      <c r="B32" s="2" t="s">
        <v>41</v>
      </c>
      <c r="C32" s="3" t="s">
        <v>5</v>
      </c>
      <c r="D32" s="3" t="s">
        <v>15</v>
      </c>
      <c r="E32" s="4">
        <v>100</v>
      </c>
      <c r="F32" s="5" t="s">
        <v>23</v>
      </c>
      <c r="G32" s="53">
        <v>35</v>
      </c>
      <c r="H32" s="54" t="s">
        <v>88</v>
      </c>
      <c r="I32" s="55">
        <v>0</v>
      </c>
      <c r="J32" s="30">
        <f t="shared" si="1"/>
        <v>2.0172910662824206</v>
      </c>
      <c r="K32" s="30">
        <f t="shared" si="2"/>
        <v>0</v>
      </c>
      <c r="L32" s="31">
        <v>24837365.949999999</v>
      </c>
    </row>
    <row r="33" spans="1:12" x14ac:dyDescent="0.25">
      <c r="A33" s="1">
        <v>27</v>
      </c>
      <c r="B33" s="2" t="s">
        <v>42</v>
      </c>
      <c r="C33" s="3" t="s">
        <v>5</v>
      </c>
      <c r="D33" s="3" t="s">
        <v>15</v>
      </c>
      <c r="E33" s="4">
        <v>100</v>
      </c>
      <c r="F33" s="5" t="s">
        <v>23</v>
      </c>
      <c r="G33" s="53">
        <v>53</v>
      </c>
      <c r="H33" s="54" t="s">
        <v>88</v>
      </c>
      <c r="I33" s="55">
        <v>0</v>
      </c>
      <c r="J33" s="30">
        <f t="shared" si="1"/>
        <v>3.054755043227666</v>
      </c>
      <c r="K33" s="30">
        <f t="shared" si="2"/>
        <v>0</v>
      </c>
      <c r="L33" s="31">
        <v>32596660.920000002</v>
      </c>
    </row>
    <row r="34" spans="1:12" x14ac:dyDescent="0.25">
      <c r="A34" s="1">
        <v>28</v>
      </c>
      <c r="B34" s="2" t="s">
        <v>43</v>
      </c>
      <c r="C34" s="3" t="s">
        <v>5</v>
      </c>
      <c r="D34" s="3" t="s">
        <v>15</v>
      </c>
      <c r="E34" s="4">
        <v>100</v>
      </c>
      <c r="F34" s="5" t="s">
        <v>23</v>
      </c>
      <c r="G34" s="53">
        <v>0</v>
      </c>
      <c r="H34" s="54" t="s">
        <v>88</v>
      </c>
      <c r="I34" s="55">
        <v>0</v>
      </c>
      <c r="J34" s="30">
        <f t="shared" si="1"/>
        <v>0</v>
      </c>
      <c r="K34" s="30">
        <f t="shared" si="2"/>
        <v>0</v>
      </c>
      <c r="L34" s="31">
        <v>0</v>
      </c>
    </row>
    <row r="35" spans="1:12" x14ac:dyDescent="0.25">
      <c r="A35" s="1">
        <v>29</v>
      </c>
      <c r="B35" s="2" t="s">
        <v>44</v>
      </c>
      <c r="C35" s="3" t="s">
        <v>5</v>
      </c>
      <c r="D35" s="3" t="s">
        <v>15</v>
      </c>
      <c r="E35" s="4">
        <v>100</v>
      </c>
      <c r="F35" s="5" t="s">
        <v>45</v>
      </c>
      <c r="G35" s="53">
        <v>544</v>
      </c>
      <c r="H35" s="54" t="s">
        <v>88</v>
      </c>
      <c r="I35" s="55">
        <v>273030.90000000002</v>
      </c>
      <c r="J35" s="30">
        <f>G35/1401*100</f>
        <v>38.829407566024273</v>
      </c>
      <c r="K35" s="30">
        <f>I35/6084469.96*100</f>
        <v>4.4873407510421837</v>
      </c>
      <c r="L35" s="31">
        <v>40611344</v>
      </c>
    </row>
    <row r="36" spans="1:12" x14ac:dyDescent="0.25">
      <c r="A36" s="1">
        <v>30</v>
      </c>
      <c r="B36" s="2" t="s">
        <v>46</v>
      </c>
      <c r="C36" s="3" t="s">
        <v>5</v>
      </c>
      <c r="D36" s="3" t="s">
        <v>15</v>
      </c>
      <c r="E36" s="4">
        <v>100</v>
      </c>
      <c r="F36" s="5" t="s">
        <v>45</v>
      </c>
      <c r="G36" s="53">
        <v>696</v>
      </c>
      <c r="H36" s="54" t="s">
        <v>88</v>
      </c>
      <c r="I36" s="55">
        <v>5814439.0599999996</v>
      </c>
      <c r="J36" s="30">
        <f t="shared" ref="J36:J37" si="3">G36/1401*100</f>
        <v>49.678800856531048</v>
      </c>
      <c r="K36" s="30">
        <f>I36/6087469.96*100</f>
        <v>95.514870680363899</v>
      </c>
      <c r="L36" s="31">
        <v>27097284</v>
      </c>
    </row>
    <row r="37" spans="1:12" x14ac:dyDescent="0.25">
      <c r="A37" s="1">
        <v>31</v>
      </c>
      <c r="B37" s="2" t="s">
        <v>47</v>
      </c>
      <c r="C37" s="3" t="s">
        <v>5</v>
      </c>
      <c r="D37" s="3" t="s">
        <v>15</v>
      </c>
      <c r="E37" s="4">
        <v>100</v>
      </c>
      <c r="F37" s="5" t="s">
        <v>45</v>
      </c>
      <c r="G37" s="53">
        <v>161</v>
      </c>
      <c r="H37" s="54" t="s">
        <v>88</v>
      </c>
      <c r="I37" s="32">
        <v>0</v>
      </c>
      <c r="J37" s="30">
        <f t="shared" si="3"/>
        <v>11.491791577444681</v>
      </c>
      <c r="K37" s="30">
        <f t="shared" ref="K37" si="4">I37/3042.4*100</f>
        <v>0</v>
      </c>
      <c r="L37" s="31">
        <v>13688458.6</v>
      </c>
    </row>
    <row r="38" spans="1:12" x14ac:dyDescent="0.25">
      <c r="A38" s="22">
        <v>32</v>
      </c>
      <c r="B38" s="28" t="s">
        <v>48</v>
      </c>
      <c r="C38" s="3" t="s">
        <v>5</v>
      </c>
      <c r="D38" s="22" t="s">
        <v>15</v>
      </c>
      <c r="E38" s="22">
        <v>100</v>
      </c>
      <c r="F38" s="24" t="s">
        <v>49</v>
      </c>
      <c r="G38" s="29">
        <v>182.8</v>
      </c>
      <c r="H38" s="56" t="s">
        <v>89</v>
      </c>
      <c r="I38" s="35">
        <v>5821280</v>
      </c>
      <c r="J38" s="57">
        <f>G38/473.86*100</f>
        <v>38.576794833917191</v>
      </c>
      <c r="K38" s="57">
        <f>I38/13026752.02*100</f>
        <v>44.687117641163177</v>
      </c>
      <c r="L38" s="35">
        <v>0</v>
      </c>
    </row>
    <row r="39" spans="1:12" x14ac:dyDescent="0.25">
      <c r="A39" s="37">
        <v>33</v>
      </c>
      <c r="B39" s="39" t="s">
        <v>50</v>
      </c>
      <c r="C39" s="41" t="s">
        <v>5</v>
      </c>
      <c r="D39" s="37" t="s">
        <v>15</v>
      </c>
      <c r="E39" s="37">
        <v>100</v>
      </c>
      <c r="F39" s="24" t="s">
        <v>49</v>
      </c>
      <c r="G39" s="29">
        <v>291.06282399999998</v>
      </c>
      <c r="H39" s="56" t="s">
        <v>89</v>
      </c>
      <c r="I39" s="35">
        <v>7205472.0199999996</v>
      </c>
      <c r="J39" s="57">
        <f>G39/473.86*100</f>
        <v>61.423801122694464</v>
      </c>
      <c r="K39" s="57">
        <f>I39/13026752.02*100</f>
        <v>55.312882358836823</v>
      </c>
      <c r="L39" s="43">
        <v>21277682</v>
      </c>
    </row>
    <row r="40" spans="1:12" x14ac:dyDescent="0.25">
      <c r="A40" s="38"/>
      <c r="B40" s="40"/>
      <c r="C40" s="42"/>
      <c r="D40" s="38"/>
      <c r="E40" s="38"/>
      <c r="F40" s="24" t="s">
        <v>51</v>
      </c>
      <c r="G40" s="29">
        <v>5745.8590000000004</v>
      </c>
      <c r="H40" s="56" t="s">
        <v>90</v>
      </c>
      <c r="I40" s="35">
        <v>20552134.789999999</v>
      </c>
      <c r="J40" s="58">
        <f>G40/23151.56*100</f>
        <v>24.818452838599214</v>
      </c>
      <c r="K40" s="57">
        <f>I40/62117034.79*100</f>
        <v>33.08614916903376</v>
      </c>
      <c r="L40" s="59"/>
    </row>
    <row r="41" spans="1:12" x14ac:dyDescent="0.25">
      <c r="A41" s="22">
        <v>34</v>
      </c>
      <c r="B41" s="23" t="s">
        <v>52</v>
      </c>
      <c r="C41" s="3" t="s">
        <v>5</v>
      </c>
      <c r="D41" s="9" t="s">
        <v>53</v>
      </c>
      <c r="E41" s="22">
        <v>100</v>
      </c>
      <c r="F41" s="24" t="s">
        <v>51</v>
      </c>
      <c r="G41" s="29">
        <v>17405.7</v>
      </c>
      <c r="H41" s="56" t="s">
        <v>90</v>
      </c>
      <c r="I41" s="35">
        <v>41564900</v>
      </c>
      <c r="J41" s="58">
        <f>G41/23151.56*100</f>
        <v>75.18154284203743</v>
      </c>
      <c r="K41" s="57">
        <f>I41/62117034.79*100</f>
        <v>66.91385083096624</v>
      </c>
      <c r="L41" s="35">
        <v>26890880</v>
      </c>
    </row>
    <row r="42" spans="1:12" s="26" customFormat="1" ht="20.25" customHeight="1" x14ac:dyDescent="0.25">
      <c r="A42" s="22">
        <v>35</v>
      </c>
      <c r="B42" s="23" t="s">
        <v>54</v>
      </c>
      <c r="C42" s="3" t="s">
        <v>5</v>
      </c>
      <c r="D42" s="9" t="s">
        <v>53</v>
      </c>
      <c r="E42" s="22">
        <v>100</v>
      </c>
      <c r="F42" s="24" t="s">
        <v>55</v>
      </c>
      <c r="G42" s="36">
        <v>80.3</v>
      </c>
      <c r="H42" s="56" t="s">
        <v>91</v>
      </c>
      <c r="I42" s="36">
        <v>15266500</v>
      </c>
      <c r="J42" s="60">
        <v>100</v>
      </c>
      <c r="K42" s="60">
        <v>100</v>
      </c>
      <c r="L42" s="36">
        <v>12850600</v>
      </c>
    </row>
    <row r="43" spans="1:12" ht="31.5" x14ac:dyDescent="0.25">
      <c r="A43" s="1">
        <v>36</v>
      </c>
      <c r="B43" s="11" t="s">
        <v>56</v>
      </c>
      <c r="C43" s="3" t="s">
        <v>5</v>
      </c>
      <c r="D43" s="9" t="s">
        <v>53</v>
      </c>
      <c r="E43" s="1">
        <v>100</v>
      </c>
      <c r="F43" s="10" t="s">
        <v>57</v>
      </c>
      <c r="G43" s="61">
        <v>2605</v>
      </c>
      <c r="H43" s="62" t="s">
        <v>92</v>
      </c>
      <c r="I43" s="7">
        <v>0</v>
      </c>
      <c r="J43" s="63">
        <f t="shared" ref="J43:J63" si="5">G43/330558*100</f>
        <v>0.78806139920982088</v>
      </c>
      <c r="K43" s="63">
        <f>I43/120.2*100</f>
        <v>0</v>
      </c>
      <c r="L43" s="64">
        <v>2498000</v>
      </c>
    </row>
    <row r="44" spans="1:12" ht="31.5" x14ac:dyDescent="0.25">
      <c r="A44" s="1">
        <v>37</v>
      </c>
      <c r="B44" s="11" t="s">
        <v>58</v>
      </c>
      <c r="C44" s="3" t="s">
        <v>5</v>
      </c>
      <c r="D44" s="9" t="s">
        <v>53</v>
      </c>
      <c r="E44" s="1">
        <v>100</v>
      </c>
      <c r="F44" s="10" t="s">
        <v>57</v>
      </c>
      <c r="G44" s="61">
        <v>5589</v>
      </c>
      <c r="H44" s="62" t="s">
        <v>92</v>
      </c>
      <c r="I44" s="7">
        <v>0</v>
      </c>
      <c r="J44" s="63">
        <f t="shared" si="5"/>
        <v>1.6907774127384603</v>
      </c>
      <c r="K44" s="63">
        <f t="shared" ref="K44:K59" si="6">I44/120.2*100</f>
        <v>0</v>
      </c>
      <c r="L44" s="64">
        <v>3769444.65</v>
      </c>
    </row>
    <row r="45" spans="1:12" ht="31.5" x14ac:dyDescent="0.25">
      <c r="A45" s="1">
        <v>38</v>
      </c>
      <c r="B45" s="11" t="s">
        <v>59</v>
      </c>
      <c r="C45" s="3" t="s">
        <v>5</v>
      </c>
      <c r="D45" s="9" t="s">
        <v>53</v>
      </c>
      <c r="E45" s="1">
        <v>100</v>
      </c>
      <c r="F45" s="10" t="s">
        <v>57</v>
      </c>
      <c r="G45" s="61">
        <v>4171</v>
      </c>
      <c r="H45" s="62" t="s">
        <v>92</v>
      </c>
      <c r="I45" s="7">
        <v>0</v>
      </c>
      <c r="J45" s="63">
        <f t="shared" si="5"/>
        <v>1.2618057950495829</v>
      </c>
      <c r="K45" s="63">
        <f t="shared" si="6"/>
        <v>0</v>
      </c>
      <c r="L45" s="64">
        <v>4594027</v>
      </c>
    </row>
    <row r="46" spans="1:12" ht="31.5" x14ac:dyDescent="0.25">
      <c r="A46" s="1">
        <v>39</v>
      </c>
      <c r="B46" s="11" t="s">
        <v>60</v>
      </c>
      <c r="C46" s="3" t="s">
        <v>5</v>
      </c>
      <c r="D46" s="9" t="s">
        <v>53</v>
      </c>
      <c r="E46" s="1">
        <v>100</v>
      </c>
      <c r="F46" s="10" t="s">
        <v>57</v>
      </c>
      <c r="G46" s="61">
        <v>12461</v>
      </c>
      <c r="H46" s="62" t="s">
        <v>92</v>
      </c>
      <c r="I46" s="7">
        <v>0</v>
      </c>
      <c r="J46" s="63">
        <f t="shared" si="5"/>
        <v>3.7696864090416811</v>
      </c>
      <c r="K46" s="63">
        <f t="shared" si="6"/>
        <v>0</v>
      </c>
      <c r="L46" s="64">
        <v>5497753</v>
      </c>
    </row>
    <row r="47" spans="1:12" ht="31.5" x14ac:dyDescent="0.25">
      <c r="A47" s="1">
        <v>40</v>
      </c>
      <c r="B47" s="11" t="s">
        <v>61</v>
      </c>
      <c r="C47" s="3" t="s">
        <v>5</v>
      </c>
      <c r="D47" s="9" t="s">
        <v>53</v>
      </c>
      <c r="E47" s="1">
        <v>100</v>
      </c>
      <c r="F47" s="10" t="s">
        <v>57</v>
      </c>
      <c r="G47" s="61">
        <v>2236</v>
      </c>
      <c r="H47" s="62" t="s">
        <v>92</v>
      </c>
      <c r="I47" s="7">
        <v>0</v>
      </c>
      <c r="J47" s="63">
        <f t="shared" si="5"/>
        <v>0.67643197260390009</v>
      </c>
      <c r="K47" s="63">
        <f t="shared" si="6"/>
        <v>0</v>
      </c>
      <c r="L47" s="64">
        <v>3895074.41</v>
      </c>
    </row>
    <row r="48" spans="1:12" ht="31.5" x14ac:dyDescent="0.25">
      <c r="A48" s="1">
        <v>41</v>
      </c>
      <c r="B48" s="11" t="s">
        <v>62</v>
      </c>
      <c r="C48" s="3" t="s">
        <v>5</v>
      </c>
      <c r="D48" s="9" t="s">
        <v>53</v>
      </c>
      <c r="E48" s="1">
        <v>100</v>
      </c>
      <c r="F48" s="10" t="s">
        <v>57</v>
      </c>
      <c r="G48" s="61">
        <v>7738</v>
      </c>
      <c r="H48" s="62" t="s">
        <v>92</v>
      </c>
      <c r="I48" s="7">
        <v>0</v>
      </c>
      <c r="J48" s="63">
        <f t="shared" si="5"/>
        <v>2.3408902522401518</v>
      </c>
      <c r="K48" s="63">
        <f t="shared" si="6"/>
        <v>0</v>
      </c>
      <c r="L48" s="64">
        <v>5373609</v>
      </c>
    </row>
    <row r="49" spans="1:12" ht="31.5" x14ac:dyDescent="0.25">
      <c r="A49" s="1">
        <v>42</v>
      </c>
      <c r="B49" s="11" t="s">
        <v>63</v>
      </c>
      <c r="C49" s="3" t="s">
        <v>5</v>
      </c>
      <c r="D49" s="9" t="s">
        <v>53</v>
      </c>
      <c r="E49" s="1">
        <v>100</v>
      </c>
      <c r="F49" s="10" t="s">
        <v>57</v>
      </c>
      <c r="G49" s="61">
        <v>5078</v>
      </c>
      <c r="H49" s="62" t="s">
        <v>92</v>
      </c>
      <c r="I49" s="7">
        <v>0</v>
      </c>
      <c r="J49" s="63">
        <f t="shared" si="5"/>
        <v>1.5361903206093939</v>
      </c>
      <c r="K49" s="63">
        <f t="shared" si="6"/>
        <v>0</v>
      </c>
      <c r="L49" s="64">
        <v>4669865</v>
      </c>
    </row>
    <row r="50" spans="1:12" ht="31.5" x14ac:dyDescent="0.25">
      <c r="A50" s="1">
        <v>43</v>
      </c>
      <c r="B50" s="11" t="s">
        <v>64</v>
      </c>
      <c r="C50" s="3" t="s">
        <v>5</v>
      </c>
      <c r="D50" s="9" t="s">
        <v>53</v>
      </c>
      <c r="E50" s="1">
        <v>100</v>
      </c>
      <c r="F50" s="10" t="s">
        <v>57</v>
      </c>
      <c r="G50" s="61">
        <v>4560</v>
      </c>
      <c r="H50" s="62" t="s">
        <v>92</v>
      </c>
      <c r="I50" s="7">
        <v>0</v>
      </c>
      <c r="J50" s="63">
        <f t="shared" si="5"/>
        <v>1.3794855970812989</v>
      </c>
      <c r="K50" s="63">
        <f t="shared" si="6"/>
        <v>0</v>
      </c>
      <c r="L50" s="64">
        <v>4274664</v>
      </c>
    </row>
    <row r="51" spans="1:12" ht="31.5" x14ac:dyDescent="0.25">
      <c r="A51" s="1">
        <v>44</v>
      </c>
      <c r="B51" s="11" t="s">
        <v>65</v>
      </c>
      <c r="C51" s="3" t="s">
        <v>5</v>
      </c>
      <c r="D51" s="9" t="s">
        <v>53</v>
      </c>
      <c r="E51" s="1">
        <v>100</v>
      </c>
      <c r="F51" s="10" t="s">
        <v>57</v>
      </c>
      <c r="G51" s="61">
        <v>6617</v>
      </c>
      <c r="H51" s="62" t="s">
        <v>92</v>
      </c>
      <c r="I51" s="7">
        <v>0</v>
      </c>
      <c r="J51" s="63">
        <f t="shared" si="5"/>
        <v>2.0017667096243321</v>
      </c>
      <c r="K51" s="63">
        <f t="shared" si="6"/>
        <v>0</v>
      </c>
      <c r="L51" s="64">
        <v>4687189.4000000004</v>
      </c>
    </row>
    <row r="52" spans="1:12" ht="31.5" x14ac:dyDescent="0.25">
      <c r="A52" s="1">
        <v>45</v>
      </c>
      <c r="B52" s="11" t="s">
        <v>66</v>
      </c>
      <c r="C52" s="3" t="s">
        <v>5</v>
      </c>
      <c r="D52" s="9" t="s">
        <v>53</v>
      </c>
      <c r="E52" s="1">
        <v>100</v>
      </c>
      <c r="F52" s="10" t="s">
        <v>57</v>
      </c>
      <c r="G52" s="61">
        <v>4042</v>
      </c>
      <c r="H52" s="62" t="s">
        <v>92</v>
      </c>
      <c r="I52" s="7">
        <v>0</v>
      </c>
      <c r="J52" s="63">
        <f t="shared" si="5"/>
        <v>1.222780873553204</v>
      </c>
      <c r="K52" s="63">
        <f t="shared" si="6"/>
        <v>0</v>
      </c>
      <c r="L52" s="64">
        <v>2596338</v>
      </c>
    </row>
    <row r="53" spans="1:12" ht="31.5" x14ac:dyDescent="0.25">
      <c r="A53" s="1">
        <v>46</v>
      </c>
      <c r="B53" s="11" t="s">
        <v>67</v>
      </c>
      <c r="C53" s="3" t="s">
        <v>5</v>
      </c>
      <c r="D53" s="9" t="s">
        <v>53</v>
      </c>
      <c r="E53" s="1">
        <v>100</v>
      </c>
      <c r="F53" s="10" t="s">
        <v>57</v>
      </c>
      <c r="G53" s="61">
        <v>3861</v>
      </c>
      <c r="H53" s="62" t="s">
        <v>92</v>
      </c>
      <c r="I53" s="7">
        <v>0</v>
      </c>
      <c r="J53" s="63">
        <f t="shared" si="5"/>
        <v>1.1680249759497576</v>
      </c>
      <c r="K53" s="63">
        <f t="shared" si="6"/>
        <v>0</v>
      </c>
      <c r="L53" s="64">
        <v>3438814</v>
      </c>
    </row>
    <row r="54" spans="1:12" ht="31.5" x14ac:dyDescent="0.25">
      <c r="A54" s="1">
        <v>47</v>
      </c>
      <c r="B54" s="11" t="s">
        <v>68</v>
      </c>
      <c r="C54" s="3" t="s">
        <v>5</v>
      </c>
      <c r="D54" s="9" t="s">
        <v>53</v>
      </c>
      <c r="E54" s="1">
        <v>100</v>
      </c>
      <c r="F54" s="10" t="s">
        <v>57</v>
      </c>
      <c r="G54" s="61">
        <v>10810</v>
      </c>
      <c r="H54" s="62" t="s">
        <v>92</v>
      </c>
      <c r="I54" s="7">
        <v>0</v>
      </c>
      <c r="J54" s="63">
        <f t="shared" si="5"/>
        <v>3.2702279176422899</v>
      </c>
      <c r="K54" s="63">
        <f t="shared" si="6"/>
        <v>0</v>
      </c>
      <c r="L54" s="64">
        <v>8244084.6799999997</v>
      </c>
    </row>
    <row r="55" spans="1:12" ht="31.5" x14ac:dyDescent="0.25">
      <c r="A55" s="1">
        <v>48</v>
      </c>
      <c r="B55" s="11" t="s">
        <v>69</v>
      </c>
      <c r="C55" s="3" t="s">
        <v>5</v>
      </c>
      <c r="D55" s="9" t="s">
        <v>53</v>
      </c>
      <c r="E55" s="1">
        <v>100</v>
      </c>
      <c r="F55" s="10" t="s">
        <v>57</v>
      </c>
      <c r="G55" s="61">
        <v>9132</v>
      </c>
      <c r="H55" s="62" t="s">
        <v>92</v>
      </c>
      <c r="I55" s="7">
        <v>0</v>
      </c>
      <c r="J55" s="63">
        <f t="shared" si="5"/>
        <v>2.762601419418075</v>
      </c>
      <c r="K55" s="63">
        <f t="shared" si="6"/>
        <v>0</v>
      </c>
      <c r="L55" s="64">
        <v>3610629.07</v>
      </c>
    </row>
    <row r="56" spans="1:12" ht="31.5" x14ac:dyDescent="0.25">
      <c r="A56" s="1">
        <v>49</v>
      </c>
      <c r="B56" s="11" t="s">
        <v>70</v>
      </c>
      <c r="C56" s="3" t="s">
        <v>5</v>
      </c>
      <c r="D56" s="9" t="s">
        <v>53</v>
      </c>
      <c r="E56" s="1">
        <v>100</v>
      </c>
      <c r="F56" s="10" t="s">
        <v>57</v>
      </c>
      <c r="G56" s="61">
        <v>8742</v>
      </c>
      <c r="H56" s="62" t="s">
        <v>92</v>
      </c>
      <c r="I56" s="7">
        <v>0</v>
      </c>
      <c r="J56" s="63">
        <f t="shared" si="5"/>
        <v>2.6446190986150691</v>
      </c>
      <c r="K56" s="63">
        <f t="shared" si="6"/>
        <v>0</v>
      </c>
      <c r="L56" s="64">
        <v>3650636</v>
      </c>
    </row>
    <row r="57" spans="1:12" ht="31.5" x14ac:dyDescent="0.25">
      <c r="A57" s="1">
        <v>50</v>
      </c>
      <c r="B57" s="11" t="s">
        <v>71</v>
      </c>
      <c r="C57" s="3" t="s">
        <v>5</v>
      </c>
      <c r="D57" s="9" t="s">
        <v>53</v>
      </c>
      <c r="E57" s="1">
        <v>100</v>
      </c>
      <c r="F57" s="10" t="s">
        <v>57</v>
      </c>
      <c r="G57" s="61">
        <v>7059</v>
      </c>
      <c r="H57" s="62" t="s">
        <v>92</v>
      </c>
      <c r="I57" s="7">
        <v>0</v>
      </c>
      <c r="J57" s="63">
        <f t="shared" si="5"/>
        <v>2.1354800065344053</v>
      </c>
      <c r="K57" s="63">
        <f t="shared" si="6"/>
        <v>0</v>
      </c>
      <c r="L57" s="64">
        <v>3570270.94</v>
      </c>
    </row>
    <row r="58" spans="1:12" ht="31.5" x14ac:dyDescent="0.25">
      <c r="A58" s="1">
        <v>51</v>
      </c>
      <c r="B58" s="11" t="s">
        <v>72</v>
      </c>
      <c r="C58" s="3" t="s">
        <v>5</v>
      </c>
      <c r="D58" s="9" t="s">
        <v>53</v>
      </c>
      <c r="E58" s="1">
        <v>100</v>
      </c>
      <c r="F58" s="10" t="s">
        <v>57</v>
      </c>
      <c r="G58" s="61">
        <v>13467</v>
      </c>
      <c r="H58" s="62" t="s">
        <v>92</v>
      </c>
      <c r="I58" s="7">
        <v>0</v>
      </c>
      <c r="J58" s="63">
        <f t="shared" si="5"/>
        <v>4.0740202929591778</v>
      </c>
      <c r="K58" s="63">
        <f t="shared" si="6"/>
        <v>0</v>
      </c>
      <c r="L58" s="64">
        <v>5144576.24</v>
      </c>
    </row>
    <row r="59" spans="1:12" ht="31.5" x14ac:dyDescent="0.25">
      <c r="A59" s="1">
        <v>52</v>
      </c>
      <c r="B59" s="11" t="s">
        <v>73</v>
      </c>
      <c r="C59" s="3" t="s">
        <v>5</v>
      </c>
      <c r="D59" s="9" t="s">
        <v>53</v>
      </c>
      <c r="E59" s="1">
        <v>100</v>
      </c>
      <c r="F59" s="10" t="s">
        <v>57</v>
      </c>
      <c r="G59" s="61">
        <v>7955</v>
      </c>
      <c r="H59" s="62" t="s">
        <v>92</v>
      </c>
      <c r="I59" s="7">
        <v>0</v>
      </c>
      <c r="J59" s="63">
        <f t="shared" si="5"/>
        <v>2.4065368256100292</v>
      </c>
      <c r="K59" s="63">
        <f t="shared" si="6"/>
        <v>0</v>
      </c>
      <c r="L59" s="64">
        <v>3313126</v>
      </c>
    </row>
    <row r="60" spans="1:12" ht="31.5" x14ac:dyDescent="0.25">
      <c r="A60" s="1">
        <v>53</v>
      </c>
      <c r="B60" s="11" t="s">
        <v>74</v>
      </c>
      <c r="C60" s="3" t="s">
        <v>5</v>
      </c>
      <c r="D60" s="9" t="s">
        <v>53</v>
      </c>
      <c r="E60" s="1">
        <v>100</v>
      </c>
      <c r="F60" s="10" t="s">
        <v>57</v>
      </c>
      <c r="G60" s="61">
        <v>31966</v>
      </c>
      <c r="H60" s="62" t="s">
        <v>92</v>
      </c>
      <c r="I60" s="25">
        <v>816150</v>
      </c>
      <c r="J60" s="63">
        <f t="shared" si="5"/>
        <v>9.6703150430484204</v>
      </c>
      <c r="K60" s="63">
        <f>I60/816150*100</f>
        <v>100</v>
      </c>
      <c r="L60" s="64">
        <v>37161715.5</v>
      </c>
    </row>
    <row r="61" spans="1:12" ht="31.5" x14ac:dyDescent="0.25">
      <c r="A61" s="1">
        <v>54</v>
      </c>
      <c r="B61" s="11" t="s">
        <v>75</v>
      </c>
      <c r="C61" s="3" t="s">
        <v>5</v>
      </c>
      <c r="D61" s="9" t="s">
        <v>53</v>
      </c>
      <c r="E61" s="1">
        <v>100</v>
      </c>
      <c r="F61" s="10" t="s">
        <v>57</v>
      </c>
      <c r="G61" s="65">
        <v>3330</v>
      </c>
      <c r="H61" s="62" t="s">
        <v>92</v>
      </c>
      <c r="I61" s="7">
        <v>0</v>
      </c>
      <c r="J61" s="63">
        <f t="shared" si="5"/>
        <v>1.0073875083948958</v>
      </c>
      <c r="K61" s="33">
        <v>0</v>
      </c>
      <c r="L61" s="64">
        <v>16937913</v>
      </c>
    </row>
    <row r="62" spans="1:12" ht="31.5" x14ac:dyDescent="0.25">
      <c r="A62" s="1">
        <v>55</v>
      </c>
      <c r="B62" s="11" t="s">
        <v>76</v>
      </c>
      <c r="C62" s="3" t="s">
        <v>5</v>
      </c>
      <c r="D62" s="9" t="s">
        <v>53</v>
      </c>
      <c r="E62" s="1">
        <v>100</v>
      </c>
      <c r="F62" s="10" t="s">
        <v>57</v>
      </c>
      <c r="G62" s="61">
        <v>12664</v>
      </c>
      <c r="H62" s="62" t="s">
        <v>92</v>
      </c>
      <c r="I62" s="7">
        <v>0</v>
      </c>
      <c r="J62" s="63">
        <f t="shared" si="5"/>
        <v>3.8310977196135019</v>
      </c>
      <c r="K62" s="63">
        <f t="shared" ref="K62:K63" si="7">I62/120.2*100</f>
        <v>0</v>
      </c>
      <c r="L62" s="64">
        <v>2867700</v>
      </c>
    </row>
    <row r="63" spans="1:12" ht="47.25" x14ac:dyDescent="0.25">
      <c r="A63" s="1">
        <v>56</v>
      </c>
      <c r="B63" s="11" t="s">
        <v>77</v>
      </c>
      <c r="C63" s="3" t="s">
        <v>5</v>
      </c>
      <c r="D63" s="9" t="s">
        <v>53</v>
      </c>
      <c r="E63" s="1">
        <v>100</v>
      </c>
      <c r="F63" s="10" t="s">
        <v>57</v>
      </c>
      <c r="G63" s="65">
        <v>166475</v>
      </c>
      <c r="H63" s="62" t="s">
        <v>92</v>
      </c>
      <c r="I63" s="7">
        <v>0</v>
      </c>
      <c r="J63" s="63">
        <f t="shared" si="5"/>
        <v>50.361812450462551</v>
      </c>
      <c r="K63" s="63">
        <f t="shared" si="7"/>
        <v>0</v>
      </c>
      <c r="L63" s="64">
        <v>42433968</v>
      </c>
    </row>
    <row r="64" spans="1:12" ht="47.25" x14ac:dyDescent="0.25">
      <c r="A64" s="12">
        <v>57</v>
      </c>
      <c r="B64" s="13" t="s">
        <v>78</v>
      </c>
      <c r="C64" s="14" t="s">
        <v>5</v>
      </c>
      <c r="D64" s="15" t="s">
        <v>53</v>
      </c>
      <c r="E64" s="12">
        <v>100</v>
      </c>
      <c r="F64" s="8" t="s">
        <v>79</v>
      </c>
      <c r="G64" s="34">
        <v>30</v>
      </c>
      <c r="H64" s="66" t="s">
        <v>88</v>
      </c>
      <c r="I64" s="7">
        <v>0</v>
      </c>
      <c r="J64" s="67">
        <v>100</v>
      </c>
      <c r="K64" s="66" t="s">
        <v>95</v>
      </c>
      <c r="L64" s="33">
        <v>46252035.969999999</v>
      </c>
    </row>
    <row r="65" spans="1:12" ht="47.25" x14ac:dyDescent="0.25">
      <c r="A65" s="12">
        <v>58</v>
      </c>
      <c r="B65" s="13" t="s">
        <v>80</v>
      </c>
      <c r="C65" s="14" t="s">
        <v>5</v>
      </c>
      <c r="D65" s="15" t="s">
        <v>53</v>
      </c>
      <c r="E65" s="12">
        <v>100</v>
      </c>
      <c r="F65" s="8" t="s">
        <v>81</v>
      </c>
      <c r="G65" s="34">
        <v>39</v>
      </c>
      <c r="H65" s="66" t="s">
        <v>88</v>
      </c>
      <c r="I65" s="7">
        <v>4141194</v>
      </c>
      <c r="J65" s="34">
        <v>100</v>
      </c>
      <c r="K65" s="33">
        <v>100</v>
      </c>
      <c r="L65" s="33">
        <v>42517372</v>
      </c>
    </row>
    <row r="66" spans="1:12" ht="78.75" x14ac:dyDescent="0.25">
      <c r="A66" s="1">
        <v>59</v>
      </c>
      <c r="B66" s="16" t="s">
        <v>82</v>
      </c>
      <c r="C66" s="3" t="s">
        <v>5</v>
      </c>
      <c r="D66" s="3" t="s">
        <v>15</v>
      </c>
      <c r="E66" s="4">
        <v>100</v>
      </c>
      <c r="F66" s="5" t="s">
        <v>83</v>
      </c>
      <c r="G66" s="61">
        <v>15</v>
      </c>
      <c r="H66" s="68" t="s">
        <v>93</v>
      </c>
      <c r="I66" s="7">
        <v>0</v>
      </c>
      <c r="J66" s="69">
        <v>100</v>
      </c>
      <c r="K66" s="70" t="s">
        <v>95</v>
      </c>
      <c r="L66" s="64">
        <v>4933841</v>
      </c>
    </row>
    <row r="67" spans="1:12" ht="84" customHeight="1" x14ac:dyDescent="0.25">
      <c r="A67" s="1">
        <v>60</v>
      </c>
      <c r="B67" s="13" t="s">
        <v>84</v>
      </c>
      <c r="C67" s="3" t="s">
        <v>5</v>
      </c>
      <c r="D67" s="9" t="s">
        <v>53</v>
      </c>
      <c r="E67" s="1">
        <v>100</v>
      </c>
      <c r="F67" s="10" t="s">
        <v>85</v>
      </c>
      <c r="G67" s="61">
        <v>40</v>
      </c>
      <c r="H67" s="68" t="s">
        <v>94</v>
      </c>
      <c r="I67" s="7">
        <v>0</v>
      </c>
      <c r="J67" s="69">
        <v>100</v>
      </c>
      <c r="K67" s="70" t="s">
        <v>95</v>
      </c>
      <c r="L67" s="64">
        <v>102151746</v>
      </c>
    </row>
    <row r="68" spans="1:12" ht="31.5" x14ac:dyDescent="0.25">
      <c r="A68" s="17">
        <v>61</v>
      </c>
      <c r="B68" s="18" t="s">
        <v>86</v>
      </c>
      <c r="C68" s="19" t="s">
        <v>5</v>
      </c>
      <c r="D68" s="20" t="s">
        <v>53</v>
      </c>
      <c r="E68" s="17">
        <v>100</v>
      </c>
      <c r="F68" s="21" t="s">
        <v>87</v>
      </c>
      <c r="G68" s="7">
        <v>238</v>
      </c>
      <c r="H68" s="71" t="s">
        <v>92</v>
      </c>
      <c r="I68" s="7">
        <v>465000</v>
      </c>
      <c r="J68" s="34">
        <v>100</v>
      </c>
      <c r="K68" s="33">
        <v>100</v>
      </c>
      <c r="L68" s="33">
        <v>4293145</v>
      </c>
    </row>
  </sheetData>
  <sheetProtection formatColumns="0" formatRows="0" insertColumns="0" insertRows="0" insertHyperlinks="0" deleteColumns="0" deleteRows="0" sort="0" autoFilter="0" pivotTables="0"/>
  <mergeCells count="7">
    <mergeCell ref="A3:L3"/>
    <mergeCell ref="A39:A40"/>
    <mergeCell ref="B39:B40"/>
    <mergeCell ref="C39:C40"/>
    <mergeCell ref="D39:D40"/>
    <mergeCell ref="E39:E40"/>
    <mergeCell ref="L39:L40"/>
  </mergeCells>
  <dataValidations count="1">
    <dataValidation type="decimal" allowBlank="1" showErrorMessage="1" errorTitle="Ошибка" error="Введение только числовые значения (текст, символы не допускаются)" sqref="G7:G68 I7:L68">
      <formula1>0</formula1>
      <formula2>9.99999999999999E+30</formula2>
    </dataValidation>
  </dataValidations>
  <pageMargins left="0.70866141732283472" right="0.70866141732283472" top="0.74803149606299213" bottom="0.74803149606299213" header="0.31496062992125984" footer="0.31496062992125984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Contract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Полянских Маргарита Александровна</dc:creator>
  <cp:lastModifiedBy>Александр</cp:lastModifiedBy>
  <cp:revision>2</cp:revision>
  <cp:lastPrinted>2024-10-25T07:38:05Z</cp:lastPrinted>
  <dcterms:created xsi:type="dcterms:W3CDTF">2018-09-04T04:25:43Z</dcterms:created>
  <dcterms:modified xsi:type="dcterms:W3CDTF">2024-10-25T07:39:09Z</dcterms:modified>
</cp:coreProperties>
</file>